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<sst xmlns="http://schemas.openxmlformats.org/spreadsheetml/2006/main" count="29" uniqueCount="29">
  <si>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</si>
  <si>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</si>
  <si>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</si>
  <si>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</si>
  <si>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</si>
  <si>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</si>
  <si>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</si>
  <si>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</si>
  <si>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</si>
  <si>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</si>
  <si>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</si>
  <si>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</si>
  <si>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</si>
  <si>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</si>
  <si>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</si>
  <si>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</si>
  <si>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</si>
  <si>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</si>
  <si>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</si>
  <si>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</si>
  <si>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</si>
  <si>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</si>
  <si>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</si>
  <si>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</si>
  <si>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</si>
  <si>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</si>
  <si>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</si>
  <si>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</si>
  <si>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14768,00 - санитарная обрезка тополя.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</si>
</sst>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G20" sqref="G20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2">
        <v>2094</v>
      </c>
      <c r="B1" s="24"/>
      <c r="C1" s="24"/>
      <c r="D1" s="24"/>
      <c r="E1" s="24"/>
    </row>
    <row r="2" spans="1:5" ht="41.25" customHeight="1">
      <c r="A2" s="26" t="s">
        <v>26</v>
      </c>
      <c r="B2" s="27"/>
      <c r="C2" s="27"/>
      <c r="D2" s="27"/>
      <c r="E2" s="27"/>
    </row>
    <row r="3" spans="1:5" ht="36.75" customHeight="1">
      <c r="A3" s="25" t="str">
        <f>VLOOKUP(A1,'[1]2021'!$A$1:$AH$102,2,0)</f>
        <v>ул.Черняховского д.1</v>
      </c>
      <c r="B3" s="25"/>
      <c r="C3" s="25"/>
      <c r="D3" s="25"/>
      <c r="E3" s="25"/>
    </row>
    <row r="4" spans="1:5" ht="30.75" customHeight="1">
      <c r="A4" s="28" t="s">
        <v>20</v>
      </c>
      <c r="B4" s="28"/>
      <c r="C4" s="28"/>
      <c r="D4" s="28"/>
      <c r="E4" s="14" t="s">
        <v>18</v>
      </c>
    </row>
    <row r="5" spans="1:5" ht="15.75" customHeight="1">
      <c r="A5" s="29" t="s">
        <v>21</v>
      </c>
      <c r="B5" s="29"/>
      <c r="C5" s="29"/>
      <c r="D5" s="29"/>
      <c r="E5" s="15" t="s">
        <v>22</v>
      </c>
    </row>
    <row r="6" spans="1:5" ht="15" customHeight="1">
      <c r="A6" s="21" t="s">
        <v>17</v>
      </c>
      <c r="B6" s="21"/>
      <c r="C6" s="21"/>
      <c r="D6" s="21"/>
      <c r="E6" s="16">
        <f>VLOOKUP(A1,'[1]2021'!$A$1:$AH$101,3,0)</f>
        <v>479.7</v>
      </c>
    </row>
    <row r="7" spans="1:5" ht="33" customHeight="1">
      <c r="A7" s="21" t="s">
        <v>27</v>
      </c>
      <c r="B7" s="21"/>
      <c r="C7" s="21"/>
      <c r="D7" s="21"/>
      <c r="E7" s="17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19" t="s">
        <v>24</v>
      </c>
      <c r="B10" s="20"/>
      <c r="C10" s="20"/>
      <c r="D10" s="20"/>
      <c r="E10" s="13">
        <f>VLOOKUP(A1,'[1]2021'!$A$1:$AH$101,4,0)</f>
        <v>22987.370000000003</v>
      </c>
    </row>
    <row r="11" spans="1:5" ht="18" customHeight="1">
      <c r="A11" s="3">
        <v>1</v>
      </c>
      <c r="B11" s="9" t="s">
        <v>4</v>
      </c>
      <c r="C11" s="5">
        <f>VLOOKUP(A1,'[1]2021'!$A$1:$AH$101,5,0)</f>
        <v>1103.8</v>
      </c>
      <c r="D11" s="5">
        <f>VLOOKUP(A1,'[1]2021'!$A$1:$AH$101,18,0)</f>
        <v>0</v>
      </c>
      <c r="E11" s="7"/>
    </row>
    <row r="12" spans="1:5" ht="15.75" customHeight="1">
      <c r="A12" s="3">
        <v>2</v>
      </c>
      <c r="B12" s="9" t="s">
        <v>5</v>
      </c>
      <c r="C12" s="5">
        <f>VLOOKUP(A1,'[1]2021'!$A$1:$AH$101,6,0)</f>
        <v>1279.75</v>
      </c>
      <c r="D12" s="5">
        <f>VLOOKUP(A1,'[1]2021'!$A$1:$AH$101,19,0)</f>
        <v>0</v>
      </c>
      <c r="E12" s="7"/>
    </row>
    <row r="13" spans="1:5" ht="15.75">
      <c r="A13" s="3">
        <v>3</v>
      </c>
      <c r="B13" s="9" t="s">
        <v>6</v>
      </c>
      <c r="C13" s="5">
        <f>VLOOKUP(A1,'[1]2021'!$A$1:$AH$101,7,0)</f>
        <v>2592.48</v>
      </c>
      <c r="D13" s="5">
        <f>VLOOKUP(A1,'[1]2021'!$A$1:$AH$101,20,0)</f>
        <v>0</v>
      </c>
      <c r="E13" s="7"/>
    </row>
    <row r="14" spans="1:5" ht="15.75">
      <c r="A14" s="3">
        <v>4</v>
      </c>
      <c r="B14" s="9" t="s">
        <v>7</v>
      </c>
      <c r="C14" s="5">
        <f>VLOOKUP(A1,'[1]2021'!$A$1:$AH$101,8,0)</f>
        <v>797.91</v>
      </c>
      <c r="D14" s="5">
        <f>VLOOKUP(A1,'[1]2021'!$A$1:$AH$101,21,0)</f>
        <v>0</v>
      </c>
      <c r="E14" s="7"/>
    </row>
    <row r="15" spans="1:5" ht="15" customHeight="1">
      <c r="A15" s="3">
        <v>5</v>
      </c>
      <c r="B15" s="9" t="s">
        <v>8</v>
      </c>
      <c r="C15" s="5">
        <f>VLOOKUP(A1,'[1]2021'!$A$1:$AH$101,9,0)</f>
        <v>1257.54</v>
      </c>
      <c r="D15" s="5">
        <f>VLOOKUP(A1,'[1]2021'!$A$1:$AH$101,22,0)</f>
        <v>0</v>
      </c>
      <c r="E15" s="7"/>
    </row>
    <row r="16" spans="1:5" ht="15.75">
      <c r="A16" s="3">
        <v>6</v>
      </c>
      <c r="B16" s="9" t="s">
        <v>9</v>
      </c>
      <c r="C16" s="5">
        <f>VLOOKUP(A1,'[1]2021'!$A$1:$AH$101,10,0)</f>
        <v>898.27</v>
      </c>
      <c r="D16" s="5">
        <f>VLOOKUP(A1,'[1]2021'!$A$1:$AH$101,23,0)</f>
        <v>0</v>
      </c>
      <c r="E16" s="7"/>
    </row>
    <row r="17" spans="1:5" ht="15.75">
      <c r="A17" s="3">
        <v>7</v>
      </c>
      <c r="B17" s="9" t="s">
        <v>10</v>
      </c>
      <c r="C17" s="5">
        <f>VLOOKUP(A1,'[1]2021'!$A$1:$AH$101,11,0)</f>
        <v>1242.15</v>
      </c>
      <c r="D17" s="5">
        <f>VLOOKUP(A1,'[1]2021'!$A$1:$AH$101,24,0)</f>
        <v>0</v>
      </c>
      <c r="E17" s="7"/>
    </row>
    <row r="18" spans="1:5" ht="15.75">
      <c r="A18" s="3">
        <v>8</v>
      </c>
      <c r="B18" s="9" t="s">
        <v>11</v>
      </c>
      <c r="C18" s="5">
        <f>VLOOKUP(A1,'[1]2021'!$A$1:$AH$101,12,0)</f>
        <v>880.4200000000001</v>
      </c>
      <c r="D18" s="5">
        <f>VLOOKUP(A1,'[1]2021'!$A$1:$AH$102,25,0)</f>
        <v>0</v>
      </c>
      <c r="E18" s="7"/>
    </row>
    <row r="19" spans="1:5" ht="15.75">
      <c r="A19" s="3">
        <v>9</v>
      </c>
      <c r="B19" s="9" t="s">
        <v>12</v>
      </c>
      <c r="C19" s="5">
        <f>VLOOKUP(A1,'[1]2021'!$A$1:$AH$101,13,0)</f>
        <v>1083.17</v>
      </c>
      <c r="D19" s="5">
        <f>VLOOKUP(A1,'[1]2021'!$A$1:$AH$101,26,0)</f>
        <v>0</v>
      </c>
      <c r="E19" s="7"/>
    </row>
    <row r="20" spans="1:5" ht="15.75">
      <c r="A20" s="3">
        <v>10</v>
      </c>
      <c r="B20" s="9" t="s">
        <v>13</v>
      </c>
      <c r="C20" s="5">
        <f>VLOOKUP(A1,'[1]2021'!$A$1:$AH$101,14,0)</f>
        <v>846.14</v>
      </c>
      <c r="D20" s="5">
        <f>VLOOKUP(A1,'[1]2021'!$A$1:$AH$101,27,0)</f>
        <v>14768</v>
      </c>
      <c r="E20" s="7" t="s">
        <v>28</v>
      </c>
    </row>
    <row r="21" spans="1:5" ht="16.5" customHeight="1">
      <c r="A21" s="3">
        <v>11</v>
      </c>
      <c r="B21" s="9" t="s">
        <v>14</v>
      </c>
      <c r="C21" s="5">
        <f>VLOOKUP(A1,'[1]2021'!$A$1:$AH$101,15,0)</f>
        <v>1082.6200000000001</v>
      </c>
      <c r="D21" s="5">
        <f>VLOOKUP(A1,'[1]2021'!$A$1:$AH$101,28,0)</f>
        <v>0</v>
      </c>
      <c r="E21" s="7"/>
    </row>
    <row r="22" spans="1:5" ht="15.75">
      <c r="A22" s="3">
        <v>12</v>
      </c>
      <c r="B22" s="9" t="s">
        <v>15</v>
      </c>
      <c r="C22" s="5">
        <f>VLOOKUP(A1,'[1]2021'!$A$1:$AH$101,16,0)</f>
        <v>1342.8600000000001</v>
      </c>
      <c r="D22" s="5">
        <f>VLOOKUP(A1,'[1]2021'!$A$1:$AH$101,29,0)</f>
        <v>0</v>
      </c>
      <c r="E22" s="7"/>
    </row>
    <row r="23" spans="1:5" ht="15.75">
      <c r="A23" s="22" t="s">
        <v>16</v>
      </c>
      <c r="B23" s="23"/>
      <c r="C23" s="6">
        <f>SUM(C11:C22)</f>
        <v>14407.11</v>
      </c>
      <c r="D23" s="6">
        <f>SUM(D11:D22)</f>
        <v>14768</v>
      </c>
      <c r="E23" s="8"/>
    </row>
    <row r="24" spans="1:5" ht="15.75">
      <c r="A24" s="19" t="s">
        <v>25</v>
      </c>
      <c r="B24" s="20"/>
      <c r="C24" s="20"/>
      <c r="D24" s="20"/>
      <c r="E24" s="13">
        <f>E10+C23-D23</f>
        <v>22626.480000000003</v>
      </c>
    </row>
    <row r="28" spans="1:5" ht="18.75">
      <c r="A28" s="18" t="s">
        <v>19</v>
      </c>
      <c r="B28" s="18"/>
      <c r="C28" s="18"/>
      <c r="D28" s="18"/>
      <c r="E28" s="18"/>
    </row>
    <row r="29" spans="1:5" ht="18.75">
      <c r="A29" s="4"/>
      <c r="B29" s="4"/>
      <c r="C29" s="4"/>
      <c r="D29" s="4"/>
      <c r="E29" s="4"/>
    </row>
    <row r="30" spans="1:5" ht="18.75">
      <c r="A30" s="4"/>
      <c r="B30" s="4"/>
      <c r="C30" s="4"/>
      <c r="D30" s="4"/>
      <c r="E30" s="4"/>
    </row>
    <row r="31" spans="1:5" ht="18.75">
      <c r="A31" s="18"/>
      <c r="B31" s="18"/>
      <c r="C31" s="18"/>
      <c r="D31" s="18"/>
      <c r="E31" s="18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0"/>
      <c r="C5" s="10"/>
      <c r="D5" s="10"/>
      <c r="E5" s="10"/>
      <c r="F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2022-02-09T08:03:27Z</dcterms:modified>
  <cp:category/>
  <cp:version/>
  <cp:contentType/>
  <cp:contentStatus/>
</cp:coreProperties>
</file>